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arieclaudechevallier/Dropbox/pilopoil/BACKstage/mes_ressources/projet presta/formation/ma paperasse OF/certification/audit/indicateurs/supports formation/formations/BTQ4A1 formation avce 4jours/BTQ4A1FOAD/BTQ4A2FOADMC (Kharmari)/modules BTQ4A2FOADMC/4MODULE-BTQA-C5020FOAT-POS/4.4.BTQA-C5020FOAT-POS/4FA-BTQA-C5020FOAA-POS/"/>
    </mc:Choice>
  </mc:AlternateContent>
  <xr:revisionPtr revIDLastSave="0" documentId="13_ncr:1_{AB461530-6DA3-634B-8E9B-8EA6A0E42A48}" xr6:coauthVersionLast="45" xr6:coauthVersionMax="45" xr10:uidLastSave="{00000000-0000-0000-0000-000000000000}"/>
  <bookViews>
    <workbookView xWindow="6160" yWindow="1120" windowWidth="27760" windowHeight="24620" xr2:uid="{00000000-000D-0000-FFFF-FFFF00000000}"/>
  </bookViews>
  <sheets>
    <sheet name="activité stagiaire" sheetId="8" r:id="rId1"/>
    <sheet name="étude de ca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9" l="1"/>
  <c r="H23" i="9" s="1"/>
  <c r="I23" i="9" s="1"/>
  <c r="K23" i="9" s="1"/>
  <c r="L23" i="9" s="1"/>
  <c r="M23" i="9" s="1"/>
  <c r="P23" i="9" s="1"/>
  <c r="G22" i="9"/>
  <c r="H22" i="9" s="1"/>
  <c r="I22" i="9" s="1"/>
  <c r="K22" i="9" s="1"/>
  <c r="L22" i="9" s="1"/>
  <c r="M22" i="9" s="1"/>
  <c r="P22" i="9" s="1"/>
  <c r="G21" i="9"/>
  <c r="H21" i="9"/>
  <c r="I21" i="9" s="1"/>
  <c r="K21" i="9" s="1"/>
  <c r="L21" i="9" s="1"/>
  <c r="M21" i="9" s="1"/>
  <c r="P21" i="9" s="1"/>
  <c r="G20" i="9"/>
  <c r="H20" i="9"/>
  <c r="I20" i="9"/>
  <c r="K20" i="9" s="1"/>
  <c r="L20" i="9" s="1"/>
  <c r="M20" i="9" s="1"/>
  <c r="P20" i="9" s="1"/>
  <c r="G19" i="9"/>
  <c r="H19" i="9" s="1"/>
  <c r="I19" i="9" s="1"/>
  <c r="K19" i="9" s="1"/>
  <c r="L19" i="9" s="1"/>
  <c r="M19" i="9" s="1"/>
  <c r="P19" i="9" s="1"/>
  <c r="G18" i="9"/>
  <c r="H18" i="9"/>
  <c r="I18" i="9" s="1"/>
  <c r="K18" i="9" s="1"/>
  <c r="L18" i="9" s="1"/>
  <c r="M18" i="9" s="1"/>
  <c r="P18" i="9" s="1"/>
  <c r="G17" i="9"/>
  <c r="H17" i="9"/>
  <c r="I17" i="9"/>
  <c r="K17" i="9" s="1"/>
  <c r="L17" i="9" s="1"/>
  <c r="M17" i="9" s="1"/>
  <c r="P17" i="9" s="1"/>
  <c r="G16" i="9"/>
  <c r="H16" i="9"/>
  <c r="I16" i="9"/>
  <c r="K16" i="9"/>
  <c r="L16" i="9" s="1"/>
  <c r="M16" i="9" s="1"/>
  <c r="P16" i="9" s="1"/>
  <c r="G15" i="9"/>
  <c r="H15" i="9" s="1"/>
  <c r="I15" i="9" s="1"/>
  <c r="K15" i="9" s="1"/>
  <c r="L15" i="9" s="1"/>
  <c r="M15" i="9" s="1"/>
  <c r="P15" i="9" s="1"/>
  <c r="G14" i="9"/>
  <c r="H14" i="9"/>
  <c r="I14" i="9" s="1"/>
  <c r="K14" i="9" s="1"/>
  <c r="L14" i="9" s="1"/>
  <c r="M14" i="9" s="1"/>
  <c r="P14" i="9" s="1"/>
  <c r="G13" i="9"/>
  <c r="H13" i="9"/>
  <c r="I13" i="9"/>
  <c r="K13" i="9" s="1"/>
  <c r="L13" i="9" s="1"/>
  <c r="M13" i="9" s="1"/>
  <c r="P13" i="9" s="1"/>
  <c r="G12" i="9"/>
  <c r="H12" i="9"/>
  <c r="I12" i="9"/>
  <c r="K12" i="9"/>
  <c r="L12" i="9" s="1"/>
  <c r="M12" i="9" s="1"/>
  <c r="P12" i="9" s="1"/>
  <c r="G16" i="8"/>
  <c r="H16" i="8" s="1"/>
  <c r="I16" i="8" s="1"/>
  <c r="K16" i="8" s="1"/>
  <c r="L16" i="8" s="1"/>
  <c r="M16" i="8" s="1"/>
  <c r="P16" i="8" s="1"/>
  <c r="G13" i="8"/>
  <c r="H13" i="8" s="1"/>
  <c r="I13" i="8" s="1"/>
  <c r="K13" i="8" s="1"/>
  <c r="L13" i="8" s="1"/>
  <c r="M13" i="8" s="1"/>
  <c r="P13" i="8" s="1"/>
  <c r="G12" i="8"/>
  <c r="H12" i="8" s="1"/>
  <c r="I12" i="8" s="1"/>
  <c r="K12" i="8" s="1"/>
  <c r="L12" i="8" s="1"/>
  <c r="M12" i="8" s="1"/>
  <c r="P12" i="8" s="1"/>
  <c r="G14" i="8"/>
  <c r="H14" i="8"/>
  <c r="G15" i="8"/>
  <c r="H15" i="8"/>
  <c r="I15" i="8" s="1"/>
  <c r="K15" i="8" s="1"/>
  <c r="L15" i="8" s="1"/>
  <c r="M15" i="8" s="1"/>
  <c r="P15" i="8" s="1"/>
  <c r="G17" i="8"/>
  <c r="H17" i="8" s="1"/>
  <c r="I17" i="8" s="1"/>
  <c r="K17" i="8" s="1"/>
  <c r="L17" i="8" s="1"/>
  <c r="M17" i="8" s="1"/>
  <c r="P17" i="8" s="1"/>
  <c r="G18" i="8"/>
  <c r="H18" i="8"/>
  <c r="I18" i="8" s="1"/>
  <c r="K18" i="8" s="1"/>
  <c r="L18" i="8" s="1"/>
  <c r="M18" i="8" s="1"/>
  <c r="P18" i="8" s="1"/>
  <c r="G19" i="8"/>
  <c r="H19" i="8" s="1"/>
  <c r="I19" i="8" s="1"/>
  <c r="K19" i="8" s="1"/>
  <c r="L19" i="8" s="1"/>
  <c r="M19" i="8" s="1"/>
  <c r="P19" i="8" s="1"/>
  <c r="G20" i="8"/>
  <c r="H20" i="8"/>
  <c r="I20" i="8" s="1"/>
  <c r="K20" i="8" s="1"/>
  <c r="L20" i="8" s="1"/>
  <c r="M20" i="8" s="1"/>
  <c r="P20" i="8" s="1"/>
  <c r="G21" i="8"/>
  <c r="H21" i="8"/>
  <c r="I21" i="8" s="1"/>
  <c r="K21" i="8" s="1"/>
  <c r="L21" i="8" s="1"/>
  <c r="M21" i="8" s="1"/>
  <c r="P21" i="8" s="1"/>
  <c r="G22" i="8"/>
  <c r="H22" i="8" s="1"/>
  <c r="I22" i="8" s="1"/>
  <c r="K22" i="8" s="1"/>
  <c r="L22" i="8" s="1"/>
  <c r="M22" i="8" s="1"/>
  <c r="P22" i="8" s="1"/>
  <c r="G23" i="8"/>
  <c r="H23" i="8"/>
  <c r="I23" i="8" s="1"/>
  <c r="K23" i="8" s="1"/>
  <c r="L23" i="8" s="1"/>
  <c r="M23" i="8" s="1"/>
  <c r="P23" i="8" s="1"/>
  <c r="I14" i="8"/>
  <c r="K14" i="8" s="1"/>
  <c r="L14" i="8" s="1"/>
  <c r="M14" i="8" s="1"/>
  <c r="P14" i="8" s="1"/>
</calcChain>
</file>

<file path=xl/sharedStrings.xml><?xml version="1.0" encoding="utf-8"?>
<sst xmlns="http://schemas.openxmlformats.org/spreadsheetml/2006/main" count="90" uniqueCount="50">
  <si>
    <t>BO</t>
  </si>
  <si>
    <t>11P-3029</t>
  </si>
  <si>
    <t>Ref</t>
  </si>
  <si>
    <t>Collection</t>
  </si>
  <si>
    <t>Modèle</t>
  </si>
  <si>
    <t>remarque</t>
  </si>
  <si>
    <t>prix atelier</t>
  </si>
  <si>
    <t>prix web</t>
  </si>
  <si>
    <t>calcul</t>
  </si>
  <si>
    <t>coût matière</t>
  </si>
  <si>
    <t xml:space="preserve">temps passé </t>
  </si>
  <si>
    <t>rémunération</t>
  </si>
  <si>
    <t>Ex : 10€/h</t>
  </si>
  <si>
    <t>coût de revient</t>
  </si>
  <si>
    <t>en minutes</t>
  </si>
  <si>
    <t>exemple</t>
  </si>
  <si>
    <t>temps passé X coeff de rémunération (ex : 10/60)</t>
  </si>
  <si>
    <t>vos prix de marché. Forcément &gt; à votre coût de revient. Et en partie "prix psychologique"</t>
  </si>
  <si>
    <t>prix psychologique</t>
  </si>
  <si>
    <t>coût fabrication</t>
  </si>
  <si>
    <t>prix vente directe</t>
  </si>
  <si>
    <t>aligner prix web</t>
  </si>
  <si>
    <t>prendre en compte</t>
  </si>
  <si>
    <r>
      <t xml:space="preserve">le prix web doit correspondre aux prix </t>
    </r>
    <r>
      <rPr>
        <sz val="12"/>
        <color theme="1"/>
        <rFont val="Calibri"/>
        <family val="2"/>
        <scheme val="minor"/>
      </rPr>
      <t>de revente des</t>
    </r>
    <r>
      <rPr>
        <sz val="12"/>
        <color theme="1"/>
        <rFont val="Calibri"/>
        <family val="2"/>
        <scheme val="minor"/>
      </rPr>
      <t xml:space="preserve"> boutiques + ou - les frais de port de votre site comme seuil de tolérance</t>
    </r>
  </si>
  <si>
    <r>
      <rPr>
        <sz val="12"/>
        <color theme="1"/>
        <rFont val="Calibri"/>
        <family val="2"/>
        <scheme val="minor"/>
      </rPr>
      <t>PPC</t>
    </r>
    <r>
      <rPr>
        <sz val="12"/>
        <color theme="1"/>
        <rFont val="Calibri"/>
        <family val="2"/>
        <scheme val="minor"/>
      </rPr>
      <t xml:space="preserve"> final</t>
    </r>
  </si>
  <si>
    <t>PPC ajusté en fonction du prix psychologique</t>
  </si>
  <si>
    <t>conclure sur</t>
  </si>
  <si>
    <t>prix pro 
HT</t>
  </si>
  <si>
    <t>PPC TTC 
+/- frais de port</t>
  </si>
  <si>
    <r>
      <t>PPC</t>
    </r>
    <r>
      <rPr>
        <sz val="12"/>
        <color theme="1"/>
        <rFont val="Calibri"/>
        <family val="2"/>
        <scheme val="minor"/>
      </rPr>
      <t xml:space="preserve">
TTC</t>
    </r>
  </si>
  <si>
    <t>PRIX PRO HT 
X 2,5</t>
  </si>
  <si>
    <r>
      <t>Prix Public Conseillé</t>
    </r>
    <r>
      <rPr>
        <sz val="12"/>
        <color theme="1"/>
        <rFont val="Calibri"/>
        <family val="2"/>
        <scheme val="minor"/>
      </rPr>
      <t xml:space="preserve"> TTC</t>
    </r>
  </si>
  <si>
    <t>marge nette</t>
  </si>
  <si>
    <t>prix pallier</t>
  </si>
  <si>
    <t>par modèle</t>
  </si>
  <si>
    <t>coût de revient + marge nette</t>
  </si>
  <si>
    <r>
      <t>coût de revient</t>
    </r>
    <r>
      <rPr>
        <sz val="12"/>
        <color theme="1"/>
        <rFont val="Calibri"/>
        <family val="2"/>
        <scheme val="minor"/>
      </rPr>
      <t xml:space="preserve"> chargé</t>
    </r>
  </si>
  <si>
    <t>on aditionne coût matière + rémunération du temps passé</t>
  </si>
  <si>
    <t>coût matiière + rémunération temps passé</t>
  </si>
  <si>
    <t>on multiplie le coût de revient par 1,05 pour prévoir 5% de charges diverses (électricité, chauffage, local…)</t>
  </si>
  <si>
    <t>coût de revient X 1,05</t>
  </si>
  <si>
    <t>prix concurrents</t>
  </si>
  <si>
    <t>prix pallier + 14,6% de RSI</t>
  </si>
  <si>
    <t>PRIX PALLIER 
/ 0,854</t>
  </si>
  <si>
    <t xml:space="preserve">Ref :  MODULE-BTQA-C5020FOAT-POS </t>
  </si>
  <si>
    <t>PPC ajusté en fonction du prix psychologique et du prix concurrent</t>
  </si>
  <si>
    <t>vos prix de marché. Forcément &gt; à votre prix pallier chargé (=prix pro). Et en partie "prix psychologique"</t>
  </si>
  <si>
    <t>11P29</t>
  </si>
  <si>
    <t>prix marchés</t>
  </si>
  <si>
    <t>offre 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</si>
</sst>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ABA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CFFFF"/>
        <bgColor indexed="64"/>
      </patternFill>
    </fill>
    <fill>
      <patternFill patternType="solid">
        <fgColor rgb="FFD0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16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8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 visité" xfId="1" builtinId="9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576811</xdr:colOff>
      <xdr:row>0</xdr:row>
      <xdr:rowOff>0</xdr:rowOff>
    </xdr:from>
    <xdr:to>
      <xdr:col>18</xdr:col>
      <xdr:colOff>775840</xdr:colOff>
      <xdr:row>6</xdr:row>
      <xdr:rowOff>50801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3411" y="0"/>
          <a:ext cx="4560440" cy="1193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576811</xdr:colOff>
      <xdr:row>0</xdr:row>
      <xdr:rowOff>0</xdr:rowOff>
    </xdr:from>
    <xdr:to>
      <xdr:col>14</xdr:col>
      <xdr:colOff>826640</xdr:colOff>
      <xdr:row>6</xdr:row>
      <xdr:rowOff>50801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E065D44-9636-434F-AB3F-1041CEB32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711" y="0"/>
          <a:ext cx="4560440" cy="1193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S23"/>
  <sheetViews>
    <sheetView tabSelected="1" workbookViewId="0">
      <pane xSplit="1" ySplit="11" topLeftCell="C12" activePane="bottomRight" state="frozen"/>
      <selection pane="topRight" activeCell="B1" sqref="B1"/>
      <selection pane="bottomLeft" activeCell="A13" sqref="A13"/>
      <selection pane="bottomRight" activeCell="A9" sqref="A9"/>
    </sheetView>
  </sheetViews>
  <sheetFormatPr baseColWidth="10" defaultRowHeight="15" x14ac:dyDescent="0.2"/>
  <cols>
    <col min="1" max="1" width="10.83203125" style="2"/>
    <col min="2" max="2" width="9.33203125" style="1" customWidth="1"/>
    <col min="3" max="3" width="7" style="1" bestFit="1" customWidth="1"/>
    <col min="4" max="4" width="5.83203125" style="1" customWidth="1"/>
    <col min="5" max="5" width="12.33203125" style="1" hidden="1" customWidth="1"/>
    <col min="6" max="6" width="11.83203125" style="1" hidden="1" customWidth="1"/>
    <col min="7" max="8" width="13.5" style="1" hidden="1" customWidth="1"/>
    <col min="9" max="9" width="14" style="1" hidden="1" customWidth="1"/>
    <col min="10" max="10" width="7.83203125" style="1" hidden="1" customWidth="1"/>
    <col min="11" max="11" width="11.6640625" style="1" hidden="1" customWidth="1"/>
    <col min="12" max="12" width="12.5" hidden="1" customWidth="1"/>
    <col min="13" max="13" width="12.33203125" hidden="1" customWidth="1"/>
    <col min="14" max="14" width="12.5" hidden="1" customWidth="1"/>
    <col min="15" max="15" width="15.5" customWidth="1"/>
    <col min="16" max="16" width="16.83203125" customWidth="1"/>
    <col min="17" max="17" width="15" customWidth="1"/>
    <col min="18" max="18" width="2.33203125" customWidth="1"/>
    <col min="19" max="19" width="14.83203125" customWidth="1"/>
  </cols>
  <sheetData>
    <row r="6" spans="1:19" s="6" customForma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9" s="6" customForma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9" s="6" customFormat="1" x14ac:dyDescent="0.2">
      <c r="A8" s="4"/>
      <c r="B8" s="5"/>
      <c r="C8" s="5"/>
      <c r="D8" s="5"/>
      <c r="E8" s="40" t="s">
        <v>19</v>
      </c>
      <c r="F8" s="40"/>
      <c r="G8" s="40"/>
      <c r="H8" s="40"/>
      <c r="I8" s="40"/>
      <c r="J8" s="29"/>
      <c r="K8" s="29"/>
      <c r="L8" s="41"/>
      <c r="M8" s="41"/>
      <c r="N8" s="42" t="s">
        <v>22</v>
      </c>
      <c r="O8" s="43"/>
      <c r="P8" s="25" t="s">
        <v>21</v>
      </c>
      <c r="Q8" s="26" t="s">
        <v>26</v>
      </c>
      <c r="S8" s="37" t="s">
        <v>48</v>
      </c>
    </row>
    <row r="9" spans="1:19" s="6" customFormat="1" ht="51" x14ac:dyDescent="0.2">
      <c r="A9" s="46" t="s">
        <v>49</v>
      </c>
      <c r="B9" s="8" t="s">
        <v>3</v>
      </c>
      <c r="C9" s="9" t="s">
        <v>4</v>
      </c>
      <c r="D9" s="9" t="s">
        <v>2</v>
      </c>
      <c r="E9" s="18" t="s">
        <v>9</v>
      </c>
      <c r="F9" s="18" t="s">
        <v>10</v>
      </c>
      <c r="G9" s="18" t="s">
        <v>11</v>
      </c>
      <c r="H9" s="18" t="s">
        <v>13</v>
      </c>
      <c r="I9" s="34" t="s">
        <v>36</v>
      </c>
      <c r="J9" s="31" t="s">
        <v>32</v>
      </c>
      <c r="K9" s="32" t="s">
        <v>33</v>
      </c>
      <c r="L9" s="27" t="s">
        <v>27</v>
      </c>
      <c r="M9" s="31" t="s">
        <v>29</v>
      </c>
      <c r="N9" s="22" t="s">
        <v>18</v>
      </c>
      <c r="O9" s="24" t="s">
        <v>41</v>
      </c>
      <c r="P9" s="18" t="s">
        <v>7</v>
      </c>
      <c r="Q9" s="24" t="s">
        <v>24</v>
      </c>
      <c r="S9" s="18" t="s">
        <v>6</v>
      </c>
    </row>
    <row r="10" spans="1:19" s="3" customFormat="1" ht="153" x14ac:dyDescent="0.2">
      <c r="A10" s="10" t="s">
        <v>5</v>
      </c>
      <c r="B10" s="11"/>
      <c r="C10" s="14"/>
      <c r="D10" s="14"/>
      <c r="E10" s="19"/>
      <c r="F10" s="19" t="s">
        <v>14</v>
      </c>
      <c r="G10" s="19" t="s">
        <v>12</v>
      </c>
      <c r="H10" s="33" t="s">
        <v>37</v>
      </c>
      <c r="I10" s="35" t="s">
        <v>39</v>
      </c>
      <c r="J10" s="33" t="s">
        <v>34</v>
      </c>
      <c r="K10" s="33" t="s">
        <v>35</v>
      </c>
      <c r="L10" s="39" t="s">
        <v>42</v>
      </c>
      <c r="M10" s="30" t="s">
        <v>31</v>
      </c>
      <c r="N10" s="21"/>
      <c r="O10" s="21"/>
      <c r="P10" s="23" t="s">
        <v>23</v>
      </c>
      <c r="Q10" s="23" t="s">
        <v>45</v>
      </c>
      <c r="S10" s="45" t="s">
        <v>46</v>
      </c>
    </row>
    <row r="11" spans="1:19" s="6" customFormat="1" ht="68" x14ac:dyDescent="0.2">
      <c r="A11" s="10" t="s">
        <v>8</v>
      </c>
      <c r="B11" s="9"/>
      <c r="C11" s="9"/>
      <c r="D11" s="9"/>
      <c r="E11" s="9"/>
      <c r="F11" s="9"/>
      <c r="G11" s="28" t="s">
        <v>16</v>
      </c>
      <c r="H11" s="28" t="s">
        <v>38</v>
      </c>
      <c r="I11" s="36" t="s">
        <v>40</v>
      </c>
      <c r="J11" s="20"/>
      <c r="K11" s="20"/>
      <c r="L11" s="28" t="s">
        <v>43</v>
      </c>
      <c r="M11" s="28" t="s">
        <v>30</v>
      </c>
      <c r="P11" s="28" t="s">
        <v>28</v>
      </c>
      <c r="S11" s="12"/>
    </row>
    <row r="12" spans="1:19" s="6" customFormat="1" ht="16" x14ac:dyDescent="0.2">
      <c r="A12" s="13" t="s">
        <v>15</v>
      </c>
      <c r="B12" s="15"/>
      <c r="C12" s="15" t="s">
        <v>0</v>
      </c>
      <c r="D12" s="15" t="s">
        <v>47</v>
      </c>
      <c r="E12" s="16">
        <v>5</v>
      </c>
      <c r="F12" s="16">
        <v>8</v>
      </c>
      <c r="G12" s="16">
        <f>F12*10/60</f>
        <v>1.3333333333333333</v>
      </c>
      <c r="H12" s="16">
        <f>E12+G12</f>
        <v>6.333333333333333</v>
      </c>
      <c r="I12" s="16">
        <f>H12*1.05</f>
        <v>6.65</v>
      </c>
      <c r="J12" s="16">
        <v>1</v>
      </c>
      <c r="K12" s="16">
        <f>I12+J12</f>
        <v>7.65</v>
      </c>
      <c r="L12" s="17">
        <f>K12/0.854</f>
        <v>8.9578454332552706</v>
      </c>
      <c r="M12" s="17">
        <f t="shared" ref="M12:M23" si="0">L12*2.5</f>
        <v>22.394613583138177</v>
      </c>
      <c r="N12" s="6">
        <v>29</v>
      </c>
      <c r="O12" s="6">
        <v>28</v>
      </c>
      <c r="P12" s="17">
        <f>M12-5</f>
        <v>17.394613583138177</v>
      </c>
      <c r="Q12" s="6">
        <v>28</v>
      </c>
      <c r="S12" s="17">
        <v>10</v>
      </c>
    </row>
    <row r="13" spans="1:19" s="6" customFormat="1" ht="16" x14ac:dyDescent="0.2">
      <c r="A13" s="4"/>
      <c r="B13" s="5"/>
      <c r="C13" s="5"/>
      <c r="D13" s="5"/>
      <c r="E13" s="16">
        <v>3</v>
      </c>
      <c r="F13" s="16">
        <v>0</v>
      </c>
      <c r="G13" s="16">
        <f t="shared" ref="G13:G23" si="1">F13*10/60</f>
        <v>0</v>
      </c>
      <c r="H13" s="16">
        <f t="shared" ref="H13:H23" si="2">E13+G13</f>
        <v>3</v>
      </c>
      <c r="I13" s="16">
        <f>H13*1.05</f>
        <v>3.1500000000000004</v>
      </c>
      <c r="J13" s="16">
        <v>1</v>
      </c>
      <c r="K13" s="16">
        <f t="shared" ref="K13:K23" si="3">I13+J13</f>
        <v>4.1500000000000004</v>
      </c>
      <c r="L13" s="17">
        <f t="shared" ref="L13:L22" si="4">K13/0.854</f>
        <v>4.8594847775175651</v>
      </c>
      <c r="M13" s="17">
        <f t="shared" si="0"/>
        <v>12.148711943793913</v>
      </c>
      <c r="N13" s="16">
        <v>0</v>
      </c>
      <c r="O13" s="16"/>
      <c r="P13" s="17">
        <f t="shared" ref="P13:P23" si="5">M13-5</f>
        <v>7.1487119437939128</v>
      </c>
      <c r="Q13" s="16">
        <v>0</v>
      </c>
      <c r="S13" s="16">
        <v>0</v>
      </c>
    </row>
    <row r="14" spans="1:19" s="6" customFormat="1" ht="16" x14ac:dyDescent="0.2">
      <c r="A14" s="4"/>
      <c r="B14" s="5"/>
      <c r="C14" s="5"/>
      <c r="D14" s="5"/>
      <c r="E14" s="16">
        <v>0</v>
      </c>
      <c r="F14" s="16">
        <v>0</v>
      </c>
      <c r="G14" s="16">
        <f t="shared" si="1"/>
        <v>0</v>
      </c>
      <c r="H14" s="16">
        <f t="shared" si="2"/>
        <v>0</v>
      </c>
      <c r="I14" s="16">
        <f t="shared" ref="I14:I23" si="6">H14*1.05</f>
        <v>0</v>
      </c>
      <c r="J14" s="16">
        <v>1</v>
      </c>
      <c r="K14" s="16">
        <f t="shared" si="3"/>
        <v>1</v>
      </c>
      <c r="L14" s="17">
        <f t="shared" si="4"/>
        <v>1.1709601873536299</v>
      </c>
      <c r="M14" s="17">
        <f t="shared" si="0"/>
        <v>2.9274004683840751</v>
      </c>
      <c r="N14" s="16">
        <v>0</v>
      </c>
      <c r="O14" s="16"/>
      <c r="P14" s="17">
        <f t="shared" si="5"/>
        <v>-2.0725995316159249</v>
      </c>
      <c r="Q14" s="16">
        <v>0</v>
      </c>
      <c r="S14" s="16">
        <v>0</v>
      </c>
    </row>
    <row r="15" spans="1:19" s="6" customFormat="1" ht="16" x14ac:dyDescent="0.2">
      <c r="A15" s="4"/>
      <c r="B15" s="5"/>
      <c r="C15" s="5"/>
      <c r="D15" s="5"/>
      <c r="E15" s="16">
        <v>0</v>
      </c>
      <c r="F15" s="16">
        <v>0</v>
      </c>
      <c r="G15" s="16">
        <f t="shared" si="1"/>
        <v>0</v>
      </c>
      <c r="H15" s="16">
        <f t="shared" si="2"/>
        <v>0</v>
      </c>
      <c r="I15" s="16">
        <f t="shared" si="6"/>
        <v>0</v>
      </c>
      <c r="J15" s="16">
        <v>1</v>
      </c>
      <c r="K15" s="16">
        <f t="shared" si="3"/>
        <v>1</v>
      </c>
      <c r="L15" s="17">
        <f t="shared" si="4"/>
        <v>1.1709601873536299</v>
      </c>
      <c r="M15" s="17">
        <f t="shared" si="0"/>
        <v>2.9274004683840751</v>
      </c>
      <c r="N15" s="16">
        <v>0</v>
      </c>
      <c r="O15" s="16"/>
      <c r="P15" s="17">
        <f t="shared" si="5"/>
        <v>-2.0725995316159249</v>
      </c>
      <c r="Q15" s="16">
        <v>0</v>
      </c>
      <c r="S15" s="16">
        <v>0</v>
      </c>
    </row>
    <row r="16" spans="1:19" ht="16" x14ac:dyDescent="0.2">
      <c r="E16" s="16">
        <v>0</v>
      </c>
      <c r="F16" s="16">
        <v>0</v>
      </c>
      <c r="G16" s="16">
        <f t="shared" si="1"/>
        <v>0</v>
      </c>
      <c r="H16" s="16">
        <f t="shared" si="2"/>
        <v>0</v>
      </c>
      <c r="I16" s="16">
        <f>H16*1.05</f>
        <v>0</v>
      </c>
      <c r="J16" s="16">
        <v>1</v>
      </c>
      <c r="K16" s="16">
        <f t="shared" si="3"/>
        <v>1</v>
      </c>
      <c r="L16" s="17">
        <f t="shared" si="4"/>
        <v>1.1709601873536299</v>
      </c>
      <c r="M16" s="17">
        <f t="shared" si="0"/>
        <v>2.9274004683840751</v>
      </c>
      <c r="N16" s="16">
        <v>0</v>
      </c>
      <c r="O16" s="16"/>
      <c r="P16" s="17">
        <f t="shared" si="5"/>
        <v>-2.0725995316159249</v>
      </c>
      <c r="Q16" s="16">
        <v>0</v>
      </c>
      <c r="S16" s="16">
        <v>0</v>
      </c>
    </row>
    <row r="17" spans="5:19" ht="16" x14ac:dyDescent="0.2">
      <c r="E17" s="16">
        <v>0</v>
      </c>
      <c r="F17" s="16">
        <v>0</v>
      </c>
      <c r="G17" s="16">
        <f t="shared" si="1"/>
        <v>0</v>
      </c>
      <c r="H17" s="16">
        <f t="shared" si="2"/>
        <v>0</v>
      </c>
      <c r="I17" s="16">
        <f t="shared" si="6"/>
        <v>0</v>
      </c>
      <c r="J17" s="16">
        <v>1</v>
      </c>
      <c r="K17" s="16">
        <f t="shared" si="3"/>
        <v>1</v>
      </c>
      <c r="L17" s="17">
        <f t="shared" si="4"/>
        <v>1.1709601873536299</v>
      </c>
      <c r="M17" s="17">
        <f t="shared" si="0"/>
        <v>2.9274004683840751</v>
      </c>
      <c r="N17" s="16">
        <v>0</v>
      </c>
      <c r="O17" s="16"/>
      <c r="P17" s="17">
        <f t="shared" si="5"/>
        <v>-2.0725995316159249</v>
      </c>
      <c r="Q17" s="16">
        <v>0</v>
      </c>
      <c r="S17" s="16">
        <v>0</v>
      </c>
    </row>
    <row r="18" spans="5:19" ht="16" x14ac:dyDescent="0.2">
      <c r="E18" s="16">
        <v>0</v>
      </c>
      <c r="F18" s="16">
        <v>0</v>
      </c>
      <c r="G18" s="16">
        <f t="shared" si="1"/>
        <v>0</v>
      </c>
      <c r="H18" s="16">
        <f t="shared" si="2"/>
        <v>0</v>
      </c>
      <c r="I18" s="16">
        <f t="shared" si="6"/>
        <v>0</v>
      </c>
      <c r="J18" s="16">
        <v>1</v>
      </c>
      <c r="K18" s="16">
        <f t="shared" si="3"/>
        <v>1</v>
      </c>
      <c r="L18" s="17">
        <f t="shared" si="4"/>
        <v>1.1709601873536299</v>
      </c>
      <c r="M18" s="17">
        <f t="shared" si="0"/>
        <v>2.9274004683840751</v>
      </c>
      <c r="N18" s="16">
        <v>0</v>
      </c>
      <c r="O18" s="16"/>
      <c r="P18" s="17">
        <f t="shared" si="5"/>
        <v>-2.0725995316159249</v>
      </c>
      <c r="Q18" s="16">
        <v>0</v>
      </c>
      <c r="S18" s="16">
        <v>0</v>
      </c>
    </row>
    <row r="19" spans="5:19" ht="16" x14ac:dyDescent="0.2">
      <c r="E19" s="16">
        <v>0</v>
      </c>
      <c r="F19" s="16">
        <v>0</v>
      </c>
      <c r="G19" s="16">
        <f t="shared" si="1"/>
        <v>0</v>
      </c>
      <c r="H19" s="16">
        <f t="shared" si="2"/>
        <v>0</v>
      </c>
      <c r="I19" s="16">
        <f t="shared" si="6"/>
        <v>0</v>
      </c>
      <c r="J19" s="16">
        <v>1</v>
      </c>
      <c r="K19" s="16">
        <f t="shared" si="3"/>
        <v>1</v>
      </c>
      <c r="L19" s="17">
        <f t="shared" si="4"/>
        <v>1.1709601873536299</v>
      </c>
      <c r="M19" s="17">
        <f t="shared" si="0"/>
        <v>2.9274004683840751</v>
      </c>
      <c r="N19" s="16">
        <v>0</v>
      </c>
      <c r="O19" s="16"/>
      <c r="P19" s="17">
        <f t="shared" si="5"/>
        <v>-2.0725995316159249</v>
      </c>
      <c r="Q19" s="16">
        <v>0</v>
      </c>
      <c r="S19" s="16">
        <v>0</v>
      </c>
    </row>
    <row r="20" spans="5:19" ht="16" x14ac:dyDescent="0.2">
      <c r="E20" s="16">
        <v>0</v>
      </c>
      <c r="F20" s="16">
        <v>0</v>
      </c>
      <c r="G20" s="16">
        <f t="shared" si="1"/>
        <v>0</v>
      </c>
      <c r="H20" s="16">
        <f t="shared" si="2"/>
        <v>0</v>
      </c>
      <c r="I20" s="16">
        <f t="shared" si="6"/>
        <v>0</v>
      </c>
      <c r="J20" s="16">
        <v>1</v>
      </c>
      <c r="K20" s="16">
        <f t="shared" si="3"/>
        <v>1</v>
      </c>
      <c r="L20" s="17">
        <f t="shared" si="4"/>
        <v>1.1709601873536299</v>
      </c>
      <c r="M20" s="17">
        <f t="shared" si="0"/>
        <v>2.9274004683840751</v>
      </c>
      <c r="N20" s="16">
        <v>0</v>
      </c>
      <c r="O20" s="16"/>
      <c r="P20" s="17">
        <f t="shared" si="5"/>
        <v>-2.0725995316159249</v>
      </c>
      <c r="Q20" s="16">
        <v>0</v>
      </c>
      <c r="S20" s="16">
        <v>0</v>
      </c>
    </row>
    <row r="21" spans="5:19" ht="16" x14ac:dyDescent="0.2">
      <c r="E21" s="16">
        <v>0</v>
      </c>
      <c r="F21" s="16">
        <v>0</v>
      </c>
      <c r="G21" s="16">
        <f t="shared" si="1"/>
        <v>0</v>
      </c>
      <c r="H21" s="16">
        <f t="shared" si="2"/>
        <v>0</v>
      </c>
      <c r="I21" s="16">
        <f t="shared" si="6"/>
        <v>0</v>
      </c>
      <c r="J21" s="16">
        <v>1</v>
      </c>
      <c r="K21" s="16">
        <f t="shared" si="3"/>
        <v>1</v>
      </c>
      <c r="L21" s="17">
        <f t="shared" si="4"/>
        <v>1.1709601873536299</v>
      </c>
      <c r="M21" s="17">
        <f t="shared" si="0"/>
        <v>2.9274004683840751</v>
      </c>
      <c r="N21" s="16">
        <v>0</v>
      </c>
      <c r="O21" s="16"/>
      <c r="P21" s="17">
        <f t="shared" si="5"/>
        <v>-2.0725995316159249</v>
      </c>
      <c r="Q21" s="16">
        <v>0</v>
      </c>
      <c r="S21" s="16">
        <v>0</v>
      </c>
    </row>
    <row r="22" spans="5:19" ht="16" x14ac:dyDescent="0.2">
      <c r="E22" s="16">
        <v>0</v>
      </c>
      <c r="F22" s="16">
        <v>0</v>
      </c>
      <c r="G22" s="16">
        <f t="shared" si="1"/>
        <v>0</v>
      </c>
      <c r="H22" s="16">
        <f t="shared" si="2"/>
        <v>0</v>
      </c>
      <c r="I22" s="16">
        <f t="shared" si="6"/>
        <v>0</v>
      </c>
      <c r="J22" s="16">
        <v>1</v>
      </c>
      <c r="K22" s="16">
        <f t="shared" si="3"/>
        <v>1</v>
      </c>
      <c r="L22" s="17">
        <f t="shared" si="4"/>
        <v>1.1709601873536299</v>
      </c>
      <c r="M22" s="17">
        <f t="shared" si="0"/>
        <v>2.9274004683840751</v>
      </c>
      <c r="N22" s="16">
        <v>0</v>
      </c>
      <c r="O22" s="16"/>
      <c r="P22" s="17">
        <f t="shared" si="5"/>
        <v>-2.0725995316159249</v>
      </c>
      <c r="Q22" s="16">
        <v>0</v>
      </c>
      <c r="S22" s="16">
        <v>0</v>
      </c>
    </row>
    <row r="23" spans="5:19" ht="16" x14ac:dyDescent="0.2">
      <c r="E23" s="16">
        <v>0</v>
      </c>
      <c r="F23" s="16">
        <v>0</v>
      </c>
      <c r="G23" s="16">
        <f t="shared" si="1"/>
        <v>0</v>
      </c>
      <c r="H23" s="16">
        <f t="shared" si="2"/>
        <v>0</v>
      </c>
      <c r="I23" s="16">
        <f t="shared" si="6"/>
        <v>0</v>
      </c>
      <c r="J23" s="16">
        <v>1</v>
      </c>
      <c r="K23" s="16">
        <f t="shared" si="3"/>
        <v>1</v>
      </c>
      <c r="L23" s="17">
        <f>K23/0.854</f>
        <v>1.1709601873536299</v>
      </c>
      <c r="M23" s="17">
        <f t="shared" si="0"/>
        <v>2.9274004683840751</v>
      </c>
      <c r="N23" s="16">
        <v>0</v>
      </c>
      <c r="O23" s="16"/>
      <c r="P23" s="17">
        <f t="shared" si="5"/>
        <v>-2.0725995316159249</v>
      </c>
      <c r="Q23" s="16">
        <v>0</v>
      </c>
      <c r="S23" s="16">
        <v>0</v>
      </c>
    </row>
  </sheetData>
  <mergeCells count="3">
    <mergeCell ref="E8:I8"/>
    <mergeCell ref="L8:M8"/>
    <mergeCell ref="N8:O8"/>
  </mergeCells>
  <phoneticPr fontId="17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S27"/>
  <sheetViews>
    <sheetView showWhiteSpace="0" workbookViewId="0">
      <selection activeCell="R28" sqref="R28"/>
    </sheetView>
  </sheetViews>
  <sheetFormatPr baseColWidth="10" defaultRowHeight="15" x14ac:dyDescent="0.2"/>
  <cols>
    <col min="1" max="1" width="10.83203125" style="2"/>
    <col min="2" max="2" width="9.33203125" style="1" customWidth="1"/>
    <col min="3" max="3" width="7" style="1" bestFit="1" customWidth="1"/>
    <col min="4" max="4" width="6.5" style="1" customWidth="1"/>
    <col min="5" max="5" width="12.33203125" style="1" hidden="1" customWidth="1"/>
    <col min="6" max="6" width="11.83203125" style="1" hidden="1" customWidth="1"/>
    <col min="7" max="8" width="13.5" style="1" hidden="1" customWidth="1"/>
    <col min="9" max="9" width="14" style="1" hidden="1" customWidth="1"/>
    <col min="10" max="10" width="7.83203125" style="1" hidden="1" customWidth="1"/>
    <col min="11" max="11" width="11.6640625" style="1" customWidth="1"/>
    <col min="12" max="12" width="12.5" customWidth="1"/>
    <col min="13" max="13" width="12.33203125" customWidth="1"/>
    <col min="14" max="15" width="12.5" customWidth="1"/>
    <col min="16" max="16" width="16.83203125" customWidth="1"/>
    <col min="17" max="18" width="15" customWidth="1"/>
    <col min="19" max="19" width="17.5" customWidth="1"/>
  </cols>
  <sheetData>
    <row r="6" spans="1:19" s="6" customForma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9" s="6" customForma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9" s="6" customFormat="1" x14ac:dyDescent="0.2">
      <c r="A8" s="4"/>
      <c r="B8" s="5"/>
      <c r="C8" s="5"/>
      <c r="D8" s="5"/>
      <c r="E8" s="40" t="s">
        <v>19</v>
      </c>
      <c r="F8" s="40"/>
      <c r="G8" s="40"/>
      <c r="H8" s="40"/>
      <c r="I8" s="40"/>
      <c r="J8" s="38"/>
      <c r="K8" s="38"/>
      <c r="L8" s="41"/>
      <c r="M8" s="41"/>
      <c r="N8" s="42" t="s">
        <v>22</v>
      </c>
      <c r="O8" s="43"/>
      <c r="P8" s="25" t="s">
        <v>21</v>
      </c>
      <c r="Q8" s="38" t="s">
        <v>26</v>
      </c>
      <c r="S8" s="37" t="s">
        <v>20</v>
      </c>
    </row>
    <row r="9" spans="1:19" s="6" customFormat="1" ht="51" x14ac:dyDescent="0.2">
      <c r="A9" s="7"/>
      <c r="B9" s="8" t="s">
        <v>3</v>
      </c>
      <c r="C9" s="9" t="s">
        <v>4</v>
      </c>
      <c r="D9" s="9" t="s">
        <v>2</v>
      </c>
      <c r="E9" s="18" t="s">
        <v>9</v>
      </c>
      <c r="F9" s="18" t="s">
        <v>10</v>
      </c>
      <c r="G9" s="18" t="s">
        <v>11</v>
      </c>
      <c r="H9" s="18" t="s">
        <v>13</v>
      </c>
      <c r="I9" s="34" t="s">
        <v>36</v>
      </c>
      <c r="J9" s="31" t="s">
        <v>32</v>
      </c>
      <c r="K9" s="32" t="s">
        <v>33</v>
      </c>
      <c r="L9" s="27" t="s">
        <v>27</v>
      </c>
      <c r="M9" s="31" t="s">
        <v>29</v>
      </c>
      <c r="N9" s="22" t="s">
        <v>18</v>
      </c>
      <c r="O9" s="24" t="s">
        <v>41</v>
      </c>
      <c r="P9" s="18" t="s">
        <v>7</v>
      </c>
      <c r="Q9" s="24" t="s">
        <v>24</v>
      </c>
      <c r="S9" s="18" t="s">
        <v>6</v>
      </c>
    </row>
    <row r="10" spans="1:19" s="3" customFormat="1" ht="153" x14ac:dyDescent="0.2">
      <c r="A10" s="10" t="s">
        <v>5</v>
      </c>
      <c r="B10" s="11"/>
      <c r="C10" s="14"/>
      <c r="D10" s="14"/>
      <c r="E10" s="19"/>
      <c r="F10" s="19" t="s">
        <v>14</v>
      </c>
      <c r="G10" s="19" t="s">
        <v>12</v>
      </c>
      <c r="H10" s="33" t="s">
        <v>37</v>
      </c>
      <c r="I10" s="35" t="s">
        <v>39</v>
      </c>
      <c r="J10" s="33" t="s">
        <v>34</v>
      </c>
      <c r="K10" s="33" t="s">
        <v>35</v>
      </c>
      <c r="L10" s="39" t="s">
        <v>42</v>
      </c>
      <c r="M10" s="30" t="s">
        <v>31</v>
      </c>
      <c r="N10" s="21"/>
      <c r="O10" s="21"/>
      <c r="P10" s="23" t="s">
        <v>23</v>
      </c>
      <c r="Q10" s="23" t="s">
        <v>25</v>
      </c>
      <c r="S10" s="19" t="s">
        <v>17</v>
      </c>
    </row>
    <row r="11" spans="1:19" s="6" customFormat="1" ht="68" x14ac:dyDescent="0.2">
      <c r="A11" s="10" t="s">
        <v>8</v>
      </c>
      <c r="B11" s="9"/>
      <c r="C11" s="9"/>
      <c r="D11" s="9"/>
      <c r="E11" s="9"/>
      <c r="F11" s="9"/>
      <c r="G11" s="28" t="s">
        <v>16</v>
      </c>
      <c r="H11" s="28" t="s">
        <v>38</v>
      </c>
      <c r="I11" s="36" t="s">
        <v>40</v>
      </c>
      <c r="J11" s="20"/>
      <c r="K11" s="20"/>
      <c r="L11" s="28" t="s">
        <v>43</v>
      </c>
      <c r="M11" s="28" t="s">
        <v>30</v>
      </c>
      <c r="P11" s="28" t="s">
        <v>28</v>
      </c>
      <c r="S11" s="12"/>
    </row>
    <row r="12" spans="1:19" s="6" customFormat="1" ht="16" x14ac:dyDescent="0.2">
      <c r="A12" s="13" t="s">
        <v>15</v>
      </c>
      <c r="B12" s="15"/>
      <c r="C12" s="15" t="s">
        <v>0</v>
      </c>
      <c r="D12" s="15" t="s">
        <v>1</v>
      </c>
      <c r="E12" s="16">
        <v>5</v>
      </c>
      <c r="F12" s="16">
        <v>8</v>
      </c>
      <c r="G12" s="16">
        <f>F12*10/60</f>
        <v>1.3333333333333333</v>
      </c>
      <c r="H12" s="16">
        <f>E12+G12</f>
        <v>6.333333333333333</v>
      </c>
      <c r="I12" s="16">
        <f>H12*1.05</f>
        <v>6.65</v>
      </c>
      <c r="J12" s="16">
        <v>1</v>
      </c>
      <c r="K12" s="16">
        <f>I12+J12</f>
        <v>7.65</v>
      </c>
      <c r="L12" s="17">
        <f>K12/0.854</f>
        <v>8.9578454332552706</v>
      </c>
      <c r="M12" s="17">
        <f t="shared" ref="M12:M23" si="0">L12*2.5</f>
        <v>22.394613583138177</v>
      </c>
      <c r="N12" s="6">
        <v>29</v>
      </c>
      <c r="O12" s="6">
        <v>28</v>
      </c>
      <c r="P12" s="17">
        <f>M12-5</f>
        <v>17.394613583138177</v>
      </c>
      <c r="Q12" s="6">
        <v>29</v>
      </c>
      <c r="S12" s="17">
        <v>10</v>
      </c>
    </row>
    <row r="13" spans="1:19" s="6" customFormat="1" ht="16" x14ac:dyDescent="0.2">
      <c r="A13" s="4"/>
      <c r="B13" s="5"/>
      <c r="C13" s="5"/>
      <c r="D13" s="5"/>
      <c r="E13" s="16">
        <v>3</v>
      </c>
      <c r="F13" s="16">
        <v>0</v>
      </c>
      <c r="G13" s="16">
        <f t="shared" ref="G13:G23" si="1">F13*10/60</f>
        <v>0</v>
      </c>
      <c r="H13" s="16">
        <f t="shared" ref="H13:H23" si="2">E13+G13</f>
        <v>3</v>
      </c>
      <c r="I13" s="16">
        <f>H13*1.05</f>
        <v>3.1500000000000004</v>
      </c>
      <c r="J13" s="16">
        <v>1</v>
      </c>
      <c r="K13" s="16">
        <f t="shared" ref="K13:K23" si="3">I13+J13</f>
        <v>4.1500000000000004</v>
      </c>
      <c r="L13" s="17">
        <f t="shared" ref="L13:L22" si="4">K13/0.854</f>
        <v>4.8594847775175651</v>
      </c>
      <c r="M13" s="17">
        <f t="shared" si="0"/>
        <v>12.148711943793913</v>
      </c>
      <c r="N13" s="16">
        <v>0</v>
      </c>
      <c r="O13" s="16"/>
      <c r="P13" s="17">
        <f t="shared" ref="P13:P23" si="5">M13-5</f>
        <v>7.1487119437939128</v>
      </c>
      <c r="Q13" s="16">
        <v>0</v>
      </c>
      <c r="S13" s="16">
        <v>0</v>
      </c>
    </row>
    <row r="14" spans="1:19" s="6" customFormat="1" ht="16" x14ac:dyDescent="0.2">
      <c r="A14" s="4"/>
      <c r="B14" s="5"/>
      <c r="C14" s="5"/>
      <c r="D14" s="5"/>
      <c r="E14" s="16">
        <v>0</v>
      </c>
      <c r="F14" s="16">
        <v>0</v>
      </c>
      <c r="G14" s="16">
        <f t="shared" si="1"/>
        <v>0</v>
      </c>
      <c r="H14" s="16">
        <f t="shared" si="2"/>
        <v>0</v>
      </c>
      <c r="I14" s="16">
        <f t="shared" ref="I14:I23" si="6">H14*1.05</f>
        <v>0</v>
      </c>
      <c r="J14" s="16">
        <v>1</v>
      </c>
      <c r="K14" s="16">
        <f t="shared" si="3"/>
        <v>1</v>
      </c>
      <c r="L14" s="17">
        <f t="shared" si="4"/>
        <v>1.1709601873536299</v>
      </c>
      <c r="M14" s="17">
        <f t="shared" si="0"/>
        <v>2.9274004683840751</v>
      </c>
      <c r="N14" s="16">
        <v>0</v>
      </c>
      <c r="O14" s="16"/>
      <c r="P14" s="17">
        <f t="shared" si="5"/>
        <v>-2.0725995316159249</v>
      </c>
      <c r="Q14" s="16">
        <v>0</v>
      </c>
      <c r="S14" s="16">
        <v>0</v>
      </c>
    </row>
    <row r="15" spans="1:19" s="6" customFormat="1" ht="16" x14ac:dyDescent="0.2">
      <c r="A15" s="4"/>
      <c r="B15" s="5"/>
      <c r="C15" s="5"/>
      <c r="D15" s="5"/>
      <c r="E15" s="16">
        <v>0</v>
      </c>
      <c r="F15" s="16">
        <v>0</v>
      </c>
      <c r="G15" s="16">
        <f t="shared" si="1"/>
        <v>0</v>
      </c>
      <c r="H15" s="16">
        <f t="shared" si="2"/>
        <v>0</v>
      </c>
      <c r="I15" s="16">
        <f t="shared" si="6"/>
        <v>0</v>
      </c>
      <c r="J15" s="16">
        <v>1</v>
      </c>
      <c r="K15" s="16">
        <f t="shared" si="3"/>
        <v>1</v>
      </c>
      <c r="L15" s="17">
        <f t="shared" si="4"/>
        <v>1.1709601873536299</v>
      </c>
      <c r="M15" s="17">
        <f t="shared" si="0"/>
        <v>2.9274004683840751</v>
      </c>
      <c r="N15" s="16">
        <v>0</v>
      </c>
      <c r="O15" s="16"/>
      <c r="P15" s="17">
        <f t="shared" si="5"/>
        <v>-2.0725995316159249</v>
      </c>
      <c r="Q15" s="16">
        <v>0</v>
      </c>
      <c r="S15" s="16">
        <v>0</v>
      </c>
    </row>
    <row r="16" spans="1:19" ht="16" x14ac:dyDescent="0.2">
      <c r="E16" s="16">
        <v>0</v>
      </c>
      <c r="F16" s="16">
        <v>0</v>
      </c>
      <c r="G16" s="16">
        <f t="shared" si="1"/>
        <v>0</v>
      </c>
      <c r="H16" s="16">
        <f t="shared" si="2"/>
        <v>0</v>
      </c>
      <c r="I16" s="16">
        <f>H16*1.05</f>
        <v>0</v>
      </c>
      <c r="J16" s="16">
        <v>1</v>
      </c>
      <c r="K16" s="16">
        <f t="shared" si="3"/>
        <v>1</v>
      </c>
      <c r="L16" s="17">
        <f t="shared" si="4"/>
        <v>1.1709601873536299</v>
      </c>
      <c r="M16" s="17">
        <f t="shared" si="0"/>
        <v>2.9274004683840751</v>
      </c>
      <c r="N16" s="16">
        <v>0</v>
      </c>
      <c r="O16" s="16"/>
      <c r="P16" s="17">
        <f t="shared" si="5"/>
        <v>-2.0725995316159249</v>
      </c>
      <c r="Q16" s="16">
        <v>0</v>
      </c>
      <c r="S16" s="16">
        <v>0</v>
      </c>
    </row>
    <row r="17" spans="5:19" ht="16" x14ac:dyDescent="0.2">
      <c r="E17" s="16">
        <v>0</v>
      </c>
      <c r="F17" s="16">
        <v>0</v>
      </c>
      <c r="G17" s="16">
        <f t="shared" si="1"/>
        <v>0</v>
      </c>
      <c r="H17" s="16">
        <f t="shared" si="2"/>
        <v>0</v>
      </c>
      <c r="I17" s="16">
        <f t="shared" si="6"/>
        <v>0</v>
      </c>
      <c r="J17" s="16">
        <v>1</v>
      </c>
      <c r="K17" s="16">
        <f t="shared" si="3"/>
        <v>1</v>
      </c>
      <c r="L17" s="17">
        <f t="shared" si="4"/>
        <v>1.1709601873536299</v>
      </c>
      <c r="M17" s="17">
        <f t="shared" si="0"/>
        <v>2.9274004683840751</v>
      </c>
      <c r="N17" s="16">
        <v>0</v>
      </c>
      <c r="O17" s="16"/>
      <c r="P17" s="17">
        <f t="shared" si="5"/>
        <v>-2.0725995316159249</v>
      </c>
      <c r="Q17" s="16">
        <v>0</v>
      </c>
      <c r="S17" s="16">
        <v>0</v>
      </c>
    </row>
    <row r="18" spans="5:19" ht="16" x14ac:dyDescent="0.2">
      <c r="E18" s="16">
        <v>0</v>
      </c>
      <c r="F18" s="16">
        <v>0</v>
      </c>
      <c r="G18" s="16">
        <f t="shared" si="1"/>
        <v>0</v>
      </c>
      <c r="H18" s="16">
        <f t="shared" si="2"/>
        <v>0</v>
      </c>
      <c r="I18" s="16">
        <f t="shared" si="6"/>
        <v>0</v>
      </c>
      <c r="J18" s="16">
        <v>1</v>
      </c>
      <c r="K18" s="16">
        <f t="shared" si="3"/>
        <v>1</v>
      </c>
      <c r="L18" s="17">
        <f t="shared" si="4"/>
        <v>1.1709601873536299</v>
      </c>
      <c r="M18" s="17">
        <f t="shared" si="0"/>
        <v>2.9274004683840751</v>
      </c>
      <c r="N18" s="16">
        <v>0</v>
      </c>
      <c r="O18" s="16"/>
      <c r="P18" s="17">
        <f t="shared" si="5"/>
        <v>-2.0725995316159249</v>
      </c>
      <c r="Q18" s="16">
        <v>0</v>
      </c>
      <c r="S18" s="16">
        <v>0</v>
      </c>
    </row>
    <row r="19" spans="5:19" ht="16" x14ac:dyDescent="0.2">
      <c r="E19" s="16">
        <v>0</v>
      </c>
      <c r="F19" s="16">
        <v>0</v>
      </c>
      <c r="G19" s="16">
        <f t="shared" si="1"/>
        <v>0</v>
      </c>
      <c r="H19" s="16">
        <f t="shared" si="2"/>
        <v>0</v>
      </c>
      <c r="I19" s="16">
        <f t="shared" si="6"/>
        <v>0</v>
      </c>
      <c r="J19" s="16">
        <v>1</v>
      </c>
      <c r="K19" s="16">
        <f t="shared" si="3"/>
        <v>1</v>
      </c>
      <c r="L19" s="17">
        <f t="shared" si="4"/>
        <v>1.1709601873536299</v>
      </c>
      <c r="M19" s="17">
        <f t="shared" si="0"/>
        <v>2.9274004683840751</v>
      </c>
      <c r="N19" s="16">
        <v>0</v>
      </c>
      <c r="O19" s="16"/>
      <c r="P19" s="17">
        <f t="shared" si="5"/>
        <v>-2.0725995316159249</v>
      </c>
      <c r="Q19" s="16">
        <v>0</v>
      </c>
      <c r="S19" s="16">
        <v>0</v>
      </c>
    </row>
    <row r="20" spans="5:19" ht="16" x14ac:dyDescent="0.2">
      <c r="E20" s="16">
        <v>0</v>
      </c>
      <c r="F20" s="16">
        <v>0</v>
      </c>
      <c r="G20" s="16">
        <f t="shared" si="1"/>
        <v>0</v>
      </c>
      <c r="H20" s="16">
        <f t="shared" si="2"/>
        <v>0</v>
      </c>
      <c r="I20" s="16">
        <f t="shared" si="6"/>
        <v>0</v>
      </c>
      <c r="J20" s="16">
        <v>1</v>
      </c>
      <c r="K20" s="16">
        <f t="shared" si="3"/>
        <v>1</v>
      </c>
      <c r="L20" s="17">
        <f t="shared" si="4"/>
        <v>1.1709601873536299</v>
      </c>
      <c r="M20" s="17">
        <f t="shared" si="0"/>
        <v>2.9274004683840751</v>
      </c>
      <c r="N20" s="16">
        <v>0</v>
      </c>
      <c r="O20" s="16"/>
      <c r="P20" s="17">
        <f t="shared" si="5"/>
        <v>-2.0725995316159249</v>
      </c>
      <c r="Q20" s="16">
        <v>0</v>
      </c>
      <c r="S20" s="16">
        <v>0</v>
      </c>
    </row>
    <row r="21" spans="5:19" ht="16" x14ac:dyDescent="0.2">
      <c r="E21" s="16">
        <v>0</v>
      </c>
      <c r="F21" s="16">
        <v>0</v>
      </c>
      <c r="G21" s="16">
        <f t="shared" si="1"/>
        <v>0</v>
      </c>
      <c r="H21" s="16">
        <f t="shared" si="2"/>
        <v>0</v>
      </c>
      <c r="I21" s="16">
        <f t="shared" si="6"/>
        <v>0</v>
      </c>
      <c r="J21" s="16">
        <v>1</v>
      </c>
      <c r="K21" s="16">
        <f t="shared" si="3"/>
        <v>1</v>
      </c>
      <c r="L21" s="17">
        <f t="shared" si="4"/>
        <v>1.1709601873536299</v>
      </c>
      <c r="M21" s="17">
        <f t="shared" si="0"/>
        <v>2.9274004683840751</v>
      </c>
      <c r="N21" s="16">
        <v>0</v>
      </c>
      <c r="O21" s="16"/>
      <c r="P21" s="17">
        <f t="shared" si="5"/>
        <v>-2.0725995316159249</v>
      </c>
      <c r="Q21" s="16">
        <v>0</v>
      </c>
      <c r="S21" s="16">
        <v>0</v>
      </c>
    </row>
    <row r="22" spans="5:19" ht="16" x14ac:dyDescent="0.2">
      <c r="E22" s="16">
        <v>0</v>
      </c>
      <c r="F22" s="16">
        <v>0</v>
      </c>
      <c r="G22" s="16">
        <f t="shared" si="1"/>
        <v>0</v>
      </c>
      <c r="H22" s="16">
        <f t="shared" si="2"/>
        <v>0</v>
      </c>
      <c r="I22" s="16">
        <f t="shared" si="6"/>
        <v>0</v>
      </c>
      <c r="J22" s="16">
        <v>1</v>
      </c>
      <c r="K22" s="16">
        <f t="shared" si="3"/>
        <v>1</v>
      </c>
      <c r="L22" s="17">
        <f t="shared" si="4"/>
        <v>1.1709601873536299</v>
      </c>
      <c r="M22" s="17">
        <f t="shared" si="0"/>
        <v>2.9274004683840751</v>
      </c>
      <c r="N22" s="16">
        <v>0</v>
      </c>
      <c r="O22" s="16"/>
      <c r="P22" s="17">
        <f t="shared" si="5"/>
        <v>-2.0725995316159249</v>
      </c>
      <c r="Q22" s="16">
        <v>0</v>
      </c>
      <c r="S22" s="16">
        <v>0</v>
      </c>
    </row>
    <row r="23" spans="5:19" ht="16" x14ac:dyDescent="0.2">
      <c r="E23" s="16">
        <v>0</v>
      </c>
      <c r="F23" s="16">
        <v>0</v>
      </c>
      <c r="G23" s="16">
        <f t="shared" si="1"/>
        <v>0</v>
      </c>
      <c r="H23" s="16">
        <f t="shared" si="2"/>
        <v>0</v>
      </c>
      <c r="I23" s="16">
        <f t="shared" si="6"/>
        <v>0</v>
      </c>
      <c r="J23" s="16">
        <v>1</v>
      </c>
      <c r="K23" s="16">
        <f t="shared" si="3"/>
        <v>1</v>
      </c>
      <c r="L23" s="17">
        <f>K23/0.854</f>
        <v>1.1709601873536299</v>
      </c>
      <c r="M23" s="17">
        <f t="shared" si="0"/>
        <v>2.9274004683840751</v>
      </c>
      <c r="N23" s="16">
        <v>0</v>
      </c>
      <c r="O23" s="16"/>
      <c r="P23" s="17">
        <f t="shared" si="5"/>
        <v>-2.0725995316159249</v>
      </c>
      <c r="Q23" s="16">
        <v>0</v>
      </c>
      <c r="S23" s="16">
        <v>0</v>
      </c>
    </row>
    <row r="25" spans="5:19" x14ac:dyDescent="0.2">
      <c r="R25" s="44"/>
      <c r="S25" s="44"/>
    </row>
    <row r="26" spans="5:19" x14ac:dyDescent="0.2">
      <c r="R26" s="44"/>
      <c r="S26" s="44"/>
    </row>
    <row r="27" spans="5:19" x14ac:dyDescent="0.2">
      <c r="R27" s="44" t="s">
        <v>44</v>
      </c>
      <c r="S27" s="44"/>
    </row>
  </sheetData>
  <mergeCells count="6">
    <mergeCell ref="R27:S27"/>
    <mergeCell ref="E8:I8"/>
    <mergeCell ref="L8:M8"/>
    <mergeCell ref="N8:O8"/>
    <mergeCell ref="R25:S25"/>
    <mergeCell ref="R26:S26"/>
  </mergeCells>
  <pageMargins left="0.7" right="0.7" top="0.75" bottom="0.75" header="0.3" footer="0.3"/>
  <pageSetup paperSize="9" orientation="portrait" r:id="rId1"/>
  <headerFooter>
    <oddHeader>&amp;CRef :  MODULE-BTQA-CMA20-OFF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activité stagiaire</vt:lpstr>
      <vt:lpstr>étude de 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Bos</dc:creator>
  <cp:lastModifiedBy>Microsoft Office User</cp:lastModifiedBy>
  <cp:lastPrinted>2017-09-18T07:48:45Z</cp:lastPrinted>
  <dcterms:created xsi:type="dcterms:W3CDTF">2014-03-01T17:21:44Z</dcterms:created>
  <dcterms:modified xsi:type="dcterms:W3CDTF">2020-11-17T09:10:13Z</dcterms:modified>
</cp:coreProperties>
</file>